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75" windowHeight="8415" activeTab="0"/>
  </bookViews>
  <sheets>
    <sheet name="Donato Seedling Data" sheetId="1" r:id="rId1"/>
  </sheets>
  <definedNames/>
  <calcPr fullCalcOnLoad="1"/>
</workbook>
</file>

<file path=xl/sharedStrings.xml><?xml version="1.0" encoding="utf-8"?>
<sst xmlns="http://schemas.openxmlformats.org/spreadsheetml/2006/main" count="48" uniqueCount="21">
  <si>
    <t>Plot</t>
  </si>
  <si>
    <t>seedlings_2004</t>
  </si>
  <si>
    <t>seedlings_2005</t>
  </si>
  <si>
    <t>treatment</t>
  </si>
  <si>
    <t>logged</t>
  </si>
  <si>
    <t>unlogged</t>
  </si>
  <si>
    <t>X</t>
  </si>
  <si>
    <t>Y</t>
  </si>
  <si>
    <t>means</t>
  </si>
  <si>
    <t>stdevs</t>
  </si>
  <si>
    <t>correlation</t>
  </si>
  <si>
    <t>R</t>
  </si>
  <si>
    <t>var( R)</t>
  </si>
  <si>
    <t>sterr( R)</t>
  </si>
  <si>
    <t xml:space="preserve">bias </t>
  </si>
  <si>
    <t>ratio est. mean Y</t>
  </si>
  <si>
    <t>var(ratio est.)</t>
  </si>
  <si>
    <t>st.err ratio est.</t>
  </si>
  <si>
    <t>st.err mean Y</t>
  </si>
  <si>
    <t>(Cx/2*Cy)est. 1</t>
  </si>
  <si>
    <t>(Cx/2*Cy)est. 2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</si>
</sst>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20" fillId="3" borderId="0" applyNumberFormat="0" applyBorder="0" applyAlignment="0" applyProtection="0"/>
    <xf numFmtId="0" fontId="5" fillId="7" borderId="1" applyNumberFormat="0" applyAlignment="0" applyProtection="0"/>
    <xf numFmtId="0" fontId="21" fillId="22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4" fillId="7" borderId="1" applyNumberFormat="0" applyAlignment="0" applyProtection="0"/>
    <xf numFmtId="0" fontId="13" fillId="0" borderId="6" applyNumberFormat="0" applyFill="0" applyAlignment="0" applyProtection="0"/>
    <xf numFmtId="0" fontId="14" fillId="23" borderId="0" applyNumberFormat="0" applyBorder="0" applyAlignment="0" applyProtection="0"/>
    <xf numFmtId="0" fontId="1" fillId="24" borderId="7" applyNumberFormat="0" applyFont="0" applyAlignment="0" applyProtection="0"/>
    <xf numFmtId="0" fontId="25" fillId="7" borderId="8" applyNumberFormat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3">
      <selection activeCell="H25" sqref="H25"/>
    </sheetView>
  </sheetViews>
  <sheetFormatPr defaultColWidth="9.140625" defaultRowHeight="15"/>
  <cols>
    <col min="2" max="2" width="20.28125" style="0" customWidth="1"/>
    <col min="3" max="3" width="24.00390625" style="0" customWidth="1"/>
    <col min="4" max="4" width="11.28125" style="0" customWidth="1"/>
    <col min="6" max="6" width="16.8515625" style="0" customWidth="1"/>
    <col min="7" max="7" width="14.57421875" style="0" customWidth="1"/>
    <col min="8" max="8" width="14.00390625" style="0" customWidth="1"/>
  </cols>
  <sheetData>
    <row r="1" spans="1:9" ht="15.75">
      <c r="A1" s="1" t="s">
        <v>0</v>
      </c>
      <c r="B1" t="s">
        <v>1</v>
      </c>
      <c r="C1" t="s">
        <v>2</v>
      </c>
      <c r="D1" t="s">
        <v>3</v>
      </c>
      <c r="F1" s="1" t="s">
        <v>0</v>
      </c>
      <c r="G1" t="s">
        <v>1</v>
      </c>
      <c r="H1" t="s">
        <v>2</v>
      </c>
      <c r="I1" t="s">
        <v>3</v>
      </c>
    </row>
    <row r="2" spans="1:9" ht="15.75">
      <c r="A2" s="1">
        <v>1</v>
      </c>
      <c r="B2">
        <v>298</v>
      </c>
      <c r="C2">
        <v>164</v>
      </c>
      <c r="D2" t="s">
        <v>4</v>
      </c>
      <c r="F2" s="1">
        <v>1</v>
      </c>
      <c r="G2">
        <v>298</v>
      </c>
      <c r="H2">
        <v>164</v>
      </c>
      <c r="I2" t="s">
        <v>4</v>
      </c>
    </row>
    <row r="3" spans="1:9" ht="15.75">
      <c r="A3" s="1">
        <v>2</v>
      </c>
      <c r="B3">
        <v>471</v>
      </c>
      <c r="C3">
        <v>221</v>
      </c>
      <c r="D3" t="s">
        <v>4</v>
      </c>
      <c r="F3" s="1">
        <v>2</v>
      </c>
      <c r="G3">
        <v>471</v>
      </c>
      <c r="H3">
        <v>221</v>
      </c>
      <c r="I3" t="s">
        <v>4</v>
      </c>
    </row>
    <row r="4" spans="1:9" ht="15.75">
      <c r="A4" s="1">
        <v>3</v>
      </c>
      <c r="B4">
        <v>767</v>
      </c>
      <c r="C4">
        <v>454</v>
      </c>
      <c r="D4" t="s">
        <v>4</v>
      </c>
      <c r="F4" s="1">
        <v>3</v>
      </c>
      <c r="G4">
        <v>767</v>
      </c>
      <c r="H4">
        <v>454</v>
      </c>
      <c r="I4" t="s">
        <v>4</v>
      </c>
    </row>
    <row r="5" spans="1:9" ht="15.75">
      <c r="A5" s="1">
        <v>4</v>
      </c>
      <c r="B5">
        <v>576</v>
      </c>
      <c r="C5">
        <v>141</v>
      </c>
      <c r="D5" t="s">
        <v>4</v>
      </c>
      <c r="F5" s="1">
        <v>4</v>
      </c>
      <c r="G5">
        <v>576</v>
      </c>
      <c r="H5">
        <v>141</v>
      </c>
      <c r="I5" t="s">
        <v>4</v>
      </c>
    </row>
    <row r="6" spans="1:9" ht="15.75">
      <c r="A6" s="1">
        <v>5</v>
      </c>
      <c r="B6">
        <v>407</v>
      </c>
      <c r="C6">
        <v>217</v>
      </c>
      <c r="D6" t="s">
        <v>4</v>
      </c>
      <c r="F6" s="1">
        <v>5</v>
      </c>
      <c r="G6">
        <v>407</v>
      </c>
      <c r="H6">
        <v>217</v>
      </c>
      <c r="I6" t="s">
        <v>4</v>
      </c>
    </row>
    <row r="7" spans="1:9" ht="15.75">
      <c r="A7" s="1">
        <v>6</v>
      </c>
      <c r="B7">
        <v>1534</v>
      </c>
      <c r="C7">
        <v>224</v>
      </c>
      <c r="D7" t="s">
        <v>4</v>
      </c>
      <c r="F7" s="1">
        <v>6</v>
      </c>
      <c r="G7">
        <v>1534</v>
      </c>
      <c r="H7">
        <v>224</v>
      </c>
      <c r="I7" t="s">
        <v>4</v>
      </c>
    </row>
    <row r="8" spans="1:9" ht="15.75">
      <c r="A8" s="1">
        <v>7</v>
      </c>
      <c r="B8">
        <v>2423</v>
      </c>
      <c r="C8">
        <v>349</v>
      </c>
      <c r="D8" t="s">
        <v>4</v>
      </c>
      <c r="F8" s="1">
        <v>7</v>
      </c>
      <c r="G8">
        <v>2423</v>
      </c>
      <c r="H8">
        <v>349</v>
      </c>
      <c r="I8" t="s">
        <v>4</v>
      </c>
    </row>
    <row r="9" spans="1:9" ht="15.75">
      <c r="A9" s="1">
        <v>8</v>
      </c>
      <c r="B9">
        <v>1697</v>
      </c>
      <c r="C9">
        <v>1388</v>
      </c>
      <c r="D9" t="s">
        <v>4</v>
      </c>
      <c r="F9" s="1">
        <v>8</v>
      </c>
      <c r="G9">
        <v>1697</v>
      </c>
      <c r="H9">
        <v>1388</v>
      </c>
      <c r="I9" t="s">
        <v>4</v>
      </c>
    </row>
    <row r="10" spans="1:9" ht="15.75">
      <c r="A10" s="1">
        <v>9</v>
      </c>
      <c r="B10">
        <v>1137</v>
      </c>
      <c r="C10">
        <v>646</v>
      </c>
      <c r="D10" t="s">
        <v>4</v>
      </c>
      <c r="F10" s="1">
        <v>9</v>
      </c>
      <c r="G10">
        <v>1137</v>
      </c>
      <c r="H10">
        <v>646</v>
      </c>
      <c r="I10" t="s">
        <v>4</v>
      </c>
    </row>
    <row r="11" spans="1:8" ht="15.75">
      <c r="A11" s="1">
        <v>10</v>
      </c>
      <c r="B11">
        <v>288</v>
      </c>
      <c r="C11">
        <v>220</v>
      </c>
      <c r="D11" t="s">
        <v>5</v>
      </c>
      <c r="G11" t="s">
        <v>6</v>
      </c>
      <c r="H11" t="s">
        <v>7</v>
      </c>
    </row>
    <row r="12" spans="1:8" ht="15.75">
      <c r="A12" s="1">
        <v>11</v>
      </c>
      <c r="B12">
        <v>622</v>
      </c>
      <c r="C12">
        <v>747</v>
      </c>
      <c r="D12" t="s">
        <v>5</v>
      </c>
      <c r="F12" t="s">
        <v>8</v>
      </c>
      <c r="G12">
        <f>AVERAGE(G2:G10)</f>
        <v>1034.4444444444443</v>
      </c>
      <c r="H12">
        <f>AVERAGE(H2:H10)</f>
        <v>422.6666666666667</v>
      </c>
    </row>
    <row r="13" spans="1:8" ht="15.75">
      <c r="A13" s="1">
        <v>12</v>
      </c>
      <c r="B13">
        <v>300</v>
      </c>
      <c r="C13">
        <v>260</v>
      </c>
      <c r="D13" t="s">
        <v>5</v>
      </c>
      <c r="F13" t="s">
        <v>9</v>
      </c>
      <c r="G13">
        <f>STDEV(G2:G10)</f>
        <v>721.3134046846611</v>
      </c>
      <c r="H13">
        <f>STDEV(H2:H10)</f>
        <v>396.3641002916384</v>
      </c>
    </row>
    <row r="14" spans="1:7" ht="15.75">
      <c r="A14" s="1">
        <v>13</v>
      </c>
      <c r="B14">
        <v>888</v>
      </c>
      <c r="C14">
        <v>584</v>
      </c>
      <c r="D14" t="s">
        <v>5</v>
      </c>
      <c r="F14" t="s">
        <v>10</v>
      </c>
      <c r="G14">
        <f>CORREL(G2:G10,H2:H10)</f>
        <v>0.4437131041629167</v>
      </c>
    </row>
    <row r="15" spans="1:7" ht="15.75">
      <c r="A15" s="1">
        <v>14</v>
      </c>
      <c r="B15">
        <v>1448</v>
      </c>
      <c r="C15">
        <v>1566</v>
      </c>
      <c r="D15" t="s">
        <v>5</v>
      </c>
      <c r="F15" t="s">
        <v>11</v>
      </c>
      <c r="G15">
        <f>H12/G12</f>
        <v>0.40859291084855</v>
      </c>
    </row>
    <row r="16" spans="1:4" ht="15.75">
      <c r="A16" s="1">
        <v>15</v>
      </c>
      <c r="B16">
        <v>1425</v>
      </c>
      <c r="C16">
        <v>626</v>
      </c>
      <c r="D16" t="s">
        <v>5</v>
      </c>
    </row>
    <row r="17" spans="1:7" ht="15.75">
      <c r="A17" s="1">
        <v>16</v>
      </c>
      <c r="B17">
        <v>2349</v>
      </c>
      <c r="C17">
        <v>1924</v>
      </c>
      <c r="D17" t="s">
        <v>5</v>
      </c>
      <c r="F17" t="s">
        <v>12</v>
      </c>
      <c r="G17">
        <f>(1/G12^2)*(1/9)*(G15^2*G13^2+H13^2-2*G15*G14*G13*H13)</f>
        <v>0.014567953005362266</v>
      </c>
    </row>
    <row r="18" spans="6:7" ht="15">
      <c r="F18" t="s">
        <v>13</v>
      </c>
      <c r="G18">
        <f>SQRT(G17)</f>
        <v>0.12069777547810177</v>
      </c>
    </row>
    <row r="20" spans="6:7" ht="15">
      <c r="F20" t="s">
        <v>14</v>
      </c>
      <c r="G20">
        <f>(1/9)*(1/G12^2)*(G15*G13^2-G14*G13*H13)</f>
        <v>0.008901684079294626</v>
      </c>
    </row>
    <row r="21" spans="6:7" ht="15">
      <c r="F21" t="s">
        <v>15</v>
      </c>
      <c r="G21">
        <f>1200*G15</f>
        <v>490.31149301825997</v>
      </c>
    </row>
    <row r="22" spans="6:7" ht="15">
      <c r="F22" t="s">
        <v>16</v>
      </c>
      <c r="G22">
        <f>G12^2*G17</f>
        <v>15588.806808494815</v>
      </c>
    </row>
    <row r="23" spans="6:7" ht="15">
      <c r="F23" t="s">
        <v>17</v>
      </c>
      <c r="G23">
        <f>SQRT(G22)</f>
        <v>124.85514330012526</v>
      </c>
    </row>
    <row r="24" spans="6:7" ht="15">
      <c r="F24" t="s">
        <v>18</v>
      </c>
      <c r="G24">
        <f>H13/3</f>
        <v>132.12136676387948</v>
      </c>
    </row>
    <row r="25" spans="6:7" ht="15">
      <c r="F25" t="s">
        <v>19</v>
      </c>
      <c r="G25">
        <f>(G13/G12)/(2*H12/H13)</f>
        <v>0.32695136095035454</v>
      </c>
    </row>
    <row r="26" spans="6:7" ht="15">
      <c r="F26" t="s">
        <v>20</v>
      </c>
      <c r="G26">
        <f>(G13/1200)/(2*H12/H13)</f>
        <v>0.28184418244887044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Housworth</dc:creator>
  <cp:keywords/>
  <dc:description/>
  <cp:lastModifiedBy>Elizabeth Housworth</cp:lastModifiedBy>
  <dcterms:created xsi:type="dcterms:W3CDTF">2009-01-20T22:21:53Z</dcterms:created>
  <dcterms:modified xsi:type="dcterms:W3CDTF">2009-01-23T15:20:57Z</dcterms:modified>
  <cp:category/>
  <cp:version/>
  <cp:contentType/>
  <cp:contentStatus/>
</cp:coreProperties>
</file>